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6" activeTab="10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<sst xmlns="http://schemas.openxmlformats.org/spreadsheetml/2006/main" count="1919" uniqueCount="305">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</sst>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&quot;R$&quot;#,##0.00_);[Red]\(&quot;R$&quot;#,##0.00\)"/>
    <numFmt numFmtId="177" formatCode="_-&quot;R$ &quot;* #,##0.00_-;&quot;-R$ &quot;* #,##0.00_-;_-&quot;R$ &quot;* \-??_-;_-@_-"/>
    <numFmt numFmtId="178" formatCode="_-&quot;R$&quot;* #,##0_-;\-&quot;R$&quot;* #,##0_-;_-&quot;R$&quot;* &quot;-&quot;_-;_-@_-"/>
    <numFmt numFmtId="179" formatCode="_-* #,##0_-;\-* #,##0_-;_-* &quot;-&quot;_-;_-@_-"/>
    <numFmt numFmtId="180" formatCode="_-* #,##0.00_-;\-* #,##0.00_-;_-* &quot;-&quot;??_-;_-@_-"/>
    <numFmt numFmtId="181" formatCode="&quot;R$ &quot;#,##0.00"/>
    <numFmt numFmtId="182" formatCode="0.00_ "/>
    <numFmt numFmtId="183" formatCode="&quot;R$&quot;\ #,##0.00_);[Red]\(&quot;R$&quot;\ #,##0.00\)"/>
    <numFmt numFmtId="184" formatCode="_-&quot;R$&quot;* #,##0.00_-;\-&quot;R$&quot;* #,##0.00_-;_-&quot;R$&quot;* &quot;-&quot;??_-;_-@_-"/>
    <numFmt numFmtId="185" formatCode="&quot;R$&quot;#,##0.00_);[Red]&quot;(R$&quot;#,##0.00\)"/>
    <numFmt numFmtId="186" formatCode="0.00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7" fillId="0" borderId="0" applyBorder="0" applyAlignment="0" applyProtection="0"/>
    <xf numFmtId="179" fontId="27" fillId="0" borderId="0" applyBorder="0" applyAlignment="0" applyProtection="0"/>
    <xf numFmtId="0" fontId="26" fillId="21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4" applyNumberFormat="0" applyFill="0" applyAlignment="0" applyProtection="0">
      <alignment vertical="center"/>
    </xf>
    <xf numFmtId="0" fontId="24" fillId="19" borderId="32" applyNumberFormat="0" applyAlignment="0" applyProtection="0">
      <alignment vertical="center"/>
    </xf>
    <xf numFmtId="180" fontId="27" fillId="0" borderId="0" applyBorder="0" applyAlignment="0" applyProtection="0"/>
    <xf numFmtId="0" fontId="26" fillId="24" borderId="0" applyNumberFormat="0" applyBorder="0" applyAlignment="0" applyProtection="0">
      <alignment vertical="center"/>
    </xf>
    <xf numFmtId="177" fontId="0" fillId="0" borderId="0" applyBorder="0" applyProtection="0"/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4" fillId="27" borderId="35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33" borderId="38" applyNumberFormat="0" applyAlignment="0" applyProtection="0">
      <alignment vertical="center"/>
    </xf>
    <xf numFmtId="0" fontId="25" fillId="20" borderId="33" applyNumberFormat="0" applyAlignment="0" applyProtection="0">
      <alignment vertical="center"/>
    </xf>
    <xf numFmtId="0" fontId="41" fillId="20" borderId="38" applyNumberFormat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1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4" fontId="3" fillId="6" borderId="8" xfId="9" applyNumberFormat="1" applyFont="1" applyFill="1" applyBorder="1" applyAlignment="1">
      <alignment horizontal="center" vertical="center"/>
    </xf>
    <xf numFmtId="184" fontId="3" fillId="6" borderId="9" xfId="9" applyNumberFormat="1" applyFont="1" applyFill="1" applyBorder="1" applyAlignment="1">
      <alignment horizontal="center" vertical="center"/>
    </xf>
    <xf numFmtId="184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4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4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4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4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4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4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5" fontId="8" fillId="10" borderId="0" xfId="0" applyNumberFormat="1" applyFont="1" applyFill="1" applyBorder="1" applyAlignment="1" applyProtection="1">
      <alignment horizontal="center"/>
    </xf>
    <xf numFmtId="186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76" fontId="13" fillId="6" borderId="0" xfId="0" applyNumberFormat="1" applyFont="1" applyFill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76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1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1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1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5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5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1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6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2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1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1" fontId="20" fillId="0" borderId="0" xfId="0" applyNumberFormat="1" applyFont="1" applyAlignment="1">
      <alignment horizontal="center"/>
    </xf>
    <xf numFmtId="181" fontId="21" fillId="16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5" fontId="0" fillId="16" borderId="0" xfId="0" applyNumberFormat="1" applyFill="1"/>
    <xf numFmtId="186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1" fontId="19" fillId="13" borderId="0" xfId="0" applyNumberFormat="1" applyFont="1" applyFill="1" applyAlignment="1">
      <alignment horizontal="center"/>
    </xf>
    <xf numFmtId="176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3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3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25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25" spans="2:10">
      <c r="B4" s="25">
        <f>RESUMO!D9</f>
        <v>20</v>
      </c>
      <c r="C4" s="26">
        <f>E19</f>
        <v>196.16</v>
      </c>
      <c r="D4" s="27">
        <f>TRUNC((B4*C4),2)</f>
        <v>3923.2</v>
      </c>
      <c r="E4" s="28"/>
      <c r="F4" s="11"/>
      <c r="G4" s="11"/>
      <c r="H4" s="29"/>
      <c r="I4" s="29"/>
      <c r="J4" s="29"/>
    </row>
    <row r="5" ht="17.25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25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25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75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25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25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75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75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75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25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7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F27" sqref="F27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291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5" spans="1:9">
      <c r="A3" s="4">
        <v>39</v>
      </c>
      <c r="B3" s="5" t="s">
        <v>296</v>
      </c>
      <c r="C3" s="4" t="s">
        <v>297</v>
      </c>
      <c r="D3" s="4">
        <v>4</v>
      </c>
      <c r="E3" s="4">
        <v>12</v>
      </c>
      <c r="F3" s="6">
        <f>'Tradutor-Intérprete'!D148</f>
        <v>7414.56</v>
      </c>
      <c r="G3" s="7">
        <f t="shared" ref="G3:G8" si="0">(D3*F3)*(E3)</f>
        <v>355898.88</v>
      </c>
      <c r="I3" s="13"/>
    </row>
    <row r="4" ht="75" spans="1:9">
      <c r="A4" s="8">
        <v>40</v>
      </c>
      <c r="B4" s="9" t="s">
        <v>298</v>
      </c>
      <c r="C4" s="4" t="s">
        <v>297</v>
      </c>
      <c r="D4" s="8">
        <v>1</v>
      </c>
      <c r="E4" s="8">
        <v>12</v>
      </c>
      <c r="F4" s="7">
        <f>'Transcritor Braille'!D148</f>
        <v>5024.06</v>
      </c>
      <c r="G4" s="7">
        <f t="shared" si="0"/>
        <v>60288.72</v>
      </c>
      <c r="I4" s="13"/>
    </row>
    <row r="5" ht="75" spans="1:9">
      <c r="A5" s="4">
        <v>41</v>
      </c>
      <c r="B5" s="5" t="s">
        <v>299</v>
      </c>
      <c r="C5" s="4" t="s">
        <v>297</v>
      </c>
      <c r="D5" s="4">
        <v>2</v>
      </c>
      <c r="E5" s="4">
        <v>12</v>
      </c>
      <c r="F5" s="6">
        <f>Cuidador!D148</f>
        <v>5024.06</v>
      </c>
      <c r="G5" s="7">
        <f t="shared" si="0"/>
        <v>120577.44</v>
      </c>
      <c r="I5" s="13"/>
    </row>
    <row r="6" ht="75" spans="1:9">
      <c r="A6" s="4">
        <v>42</v>
      </c>
      <c r="B6" s="5" t="s">
        <v>300</v>
      </c>
      <c r="C6" s="4" t="s">
        <v>297</v>
      </c>
      <c r="D6" s="4">
        <v>1</v>
      </c>
      <c r="E6" s="4">
        <v>12</v>
      </c>
      <c r="F6" s="6">
        <f>Audiodescritor!D148</f>
        <v>7414.56</v>
      </c>
      <c r="G6" s="7">
        <f t="shared" si="0"/>
        <v>88974.72</v>
      </c>
      <c r="I6" s="13"/>
    </row>
    <row r="7" ht="90" spans="1:9">
      <c r="A7" s="8">
        <v>43</v>
      </c>
      <c r="B7" s="9" t="s">
        <v>301</v>
      </c>
      <c r="C7" s="4" t="s">
        <v>297</v>
      </c>
      <c r="D7" s="8">
        <v>1</v>
      </c>
      <c r="E7" s="8">
        <v>12</v>
      </c>
      <c r="F7" s="7">
        <f>Alfabetizador!D148</f>
        <v>7414.56</v>
      </c>
      <c r="G7" s="7">
        <f t="shared" si="0"/>
        <v>88974.72</v>
      </c>
      <c r="I7" s="13"/>
    </row>
    <row r="8" ht="90" spans="1:9">
      <c r="A8" s="8">
        <v>44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7414.56</v>
      </c>
      <c r="G8" s="7">
        <f t="shared" si="0"/>
        <v>177949.44</v>
      </c>
      <c r="I8" s="13"/>
    </row>
    <row r="9" ht="20" customHeight="1" spans="1:7">
      <c r="A9" s="8">
        <v>45</v>
      </c>
      <c r="B9" s="4" t="s">
        <v>303</v>
      </c>
      <c r="C9" s="8" t="s">
        <v>304</v>
      </c>
      <c r="D9" s="8">
        <v>20</v>
      </c>
      <c r="E9" s="8" t="s">
        <v>102</v>
      </c>
      <c r="F9" s="10">
        <f>Diárias!E19</f>
        <v>196.16</v>
      </c>
      <c r="G9" s="7">
        <f>(D9)*(F9)</f>
        <v>3923.2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896587.12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30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30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ht="30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30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60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5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60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5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60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5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30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30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4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82" sqref="D82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232</v>
      </c>
      <c r="B13" s="110"/>
      <c r="C13" s="104" t="s">
        <v>233</v>
      </c>
      <c r="D13" s="111">
        <f>RESUMO!D4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40" sqref="D40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237</v>
      </c>
      <c r="B13" s="110"/>
      <c r="C13" s="104" t="s">
        <v>233</v>
      </c>
      <c r="D13" s="111">
        <f>RESUMO!D5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1951.37</v>
      </c>
    </row>
    <row r="86" ht="16.5" spans="1:4">
      <c r="A86" s="127"/>
      <c r="B86" s="127"/>
      <c r="C86" s="130" t="s">
        <v>212</v>
      </c>
      <c r="D86" s="129">
        <f>D73</f>
        <v>1772.03</v>
      </c>
    </row>
    <row r="87" ht="16.5" spans="1:4">
      <c r="A87" s="127"/>
      <c r="B87" s="127"/>
      <c r="C87" s="128" t="s">
        <v>213</v>
      </c>
      <c r="D87" s="129">
        <f>D83</f>
        <v>117.91</v>
      </c>
    </row>
    <row r="88" ht="16.5" spans="1:4">
      <c r="A88" s="127"/>
      <c r="B88" s="127"/>
      <c r="C88" s="130" t="s">
        <v>204</v>
      </c>
      <c r="D88" s="131">
        <f>TRUNC((SUM(D85:D87)),2)</f>
        <v>3841.31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2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90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6.5" spans="1:4">
      <c r="A122" s="127"/>
      <c r="B122" s="127"/>
      <c r="C122" s="130" t="s">
        <v>212</v>
      </c>
      <c r="D122" s="129">
        <f>D73</f>
        <v>1772.03</v>
      </c>
    </row>
    <row r="123" ht="16.5" spans="1:4">
      <c r="A123" s="127"/>
      <c r="B123" s="127"/>
      <c r="C123" s="128" t="s">
        <v>213</v>
      </c>
      <c r="D123" s="129">
        <f>D83</f>
        <v>117.91</v>
      </c>
    </row>
    <row r="124" ht="16.5" spans="1:4">
      <c r="A124" s="127"/>
      <c r="B124" s="127"/>
      <c r="C124" s="130" t="s">
        <v>222</v>
      </c>
      <c r="D124" s="129">
        <f>D110</f>
        <v>133.71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4085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7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24" sqref="D24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239</v>
      </c>
      <c r="B13" s="110"/>
      <c r="C13" s="104" t="s">
        <v>233</v>
      </c>
      <c r="D13" s="111">
        <f>RESUMO!D6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21" sqref="D21"/>
    </sheetView>
  </sheetViews>
  <sheetFormatPr defaultColWidth="9.14285714285714" defaultRowHeight="15" outlineLevelCol="6"/>
  <cols>
    <col min="1" max="1" width="13.1428571428571" customWidth="1"/>
    <col min="2" max="2" width="57.4285714285714" customWidth="1"/>
    <col min="3" max="3" width="24.1428571428571" customWidth="1"/>
    <col min="4" max="4" width="33.7142857142857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242</v>
      </c>
      <c r="B13" s="110"/>
      <c r="C13" s="104" t="s">
        <v>233</v>
      </c>
      <c r="D13" s="111">
        <f>RESUMO!D7</f>
        <v>1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5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5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8" sqref="D18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1" t="s">
        <v>177</v>
      </c>
      <c r="B2" s="91"/>
      <c r="C2" s="91"/>
      <c r="D2" s="91"/>
    </row>
    <row r="3" ht="15.7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75" spans="1:4">
      <c r="A6" s="98" t="s">
        <v>181</v>
      </c>
      <c r="B6" s="98"/>
      <c r="C6" s="98"/>
      <c r="D6" s="98"/>
    </row>
    <row r="7" ht="15.7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75" spans="1:4">
      <c r="A11" s="107" t="s">
        <v>190</v>
      </c>
      <c r="B11" s="107"/>
      <c r="C11" s="107"/>
      <c r="D11" s="107"/>
    </row>
    <row r="12" ht="16.5" spans="1:4">
      <c r="A12" s="108" t="s">
        <v>191</v>
      </c>
      <c r="B12" s="108"/>
      <c r="C12" s="107" t="s">
        <v>192</v>
      </c>
      <c r="D12" s="109" t="s">
        <v>193</v>
      </c>
    </row>
    <row r="13" ht="15.75" spans="1:4">
      <c r="A13" s="110" t="s">
        <v>244</v>
      </c>
      <c r="B13" s="110"/>
      <c r="C13" s="104" t="s">
        <v>233</v>
      </c>
      <c r="D13" s="111">
        <f>RESUMO!D8</f>
        <v>2</v>
      </c>
    </row>
    <row r="14" spans="1:4">
      <c r="A14" s="112"/>
      <c r="B14" s="112"/>
      <c r="C14" s="104"/>
      <c r="D14" s="113"/>
    </row>
    <row r="15" ht="15.75" spans="1:7">
      <c r="A15" s="107" t="s">
        <v>14</v>
      </c>
      <c r="B15" s="107"/>
      <c r="C15" s="107"/>
      <c r="D15" s="107"/>
      <c r="F15" s="114"/>
      <c r="G15" s="114"/>
    </row>
    <row r="16" ht="15.7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75" spans="4:7">
      <c r="D40" s="123"/>
      <c r="F40" s="126"/>
      <c r="G40" s="126"/>
    </row>
    <row r="41" ht="16.5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6.5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6.5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7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30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30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30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75" spans="1:4">
      <c r="A84" s="115"/>
      <c r="D84" s="123"/>
    </row>
    <row r="85" ht="16.5" spans="1:4">
      <c r="A85" s="127" t="s">
        <v>211</v>
      </c>
      <c r="B85" s="127"/>
      <c r="C85" s="128" t="s">
        <v>202</v>
      </c>
      <c r="D85" s="129">
        <f>D31</f>
        <v>3036.91</v>
      </c>
    </row>
    <row r="86" ht="16.5" spans="1:4">
      <c r="A86" s="127"/>
      <c r="B86" s="127"/>
      <c r="C86" s="130" t="s">
        <v>212</v>
      </c>
      <c r="D86" s="129">
        <f>D73</f>
        <v>2499.18</v>
      </c>
    </row>
    <row r="87" ht="16.5" spans="1:4">
      <c r="A87" s="127"/>
      <c r="B87" s="127"/>
      <c r="C87" s="128" t="s">
        <v>213</v>
      </c>
      <c r="D87" s="129">
        <f>D83</f>
        <v>183.53</v>
      </c>
    </row>
    <row r="88" ht="16.5" spans="1:4">
      <c r="A88" s="127"/>
      <c r="B88" s="127"/>
      <c r="C88" s="130" t="s">
        <v>204</v>
      </c>
      <c r="D88" s="131">
        <f>TRUNC((SUM(D85:D87)),2)</f>
        <v>5719.62</v>
      </c>
    </row>
    <row r="89" ht="15.7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30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ht="30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90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60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75"/>
    <row r="121" ht="16.5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6.5" spans="1:4">
      <c r="A122" s="127"/>
      <c r="B122" s="127"/>
      <c r="C122" s="130" t="s">
        <v>212</v>
      </c>
      <c r="D122" s="129">
        <f>D73</f>
        <v>2499.18</v>
      </c>
    </row>
    <row r="123" ht="16.5" spans="1:4">
      <c r="A123" s="127"/>
      <c r="B123" s="127"/>
      <c r="C123" s="128" t="s">
        <v>213</v>
      </c>
      <c r="D123" s="129">
        <f>D83</f>
        <v>183.53</v>
      </c>
    </row>
    <row r="124" ht="16.5" spans="1:4">
      <c r="A124" s="127"/>
      <c r="B124" s="127"/>
      <c r="C124" s="130" t="s">
        <v>222</v>
      </c>
      <c r="D124" s="129">
        <f>D110</f>
        <v>199.09</v>
      </c>
    </row>
    <row r="125" ht="16.5" spans="1:4">
      <c r="A125" s="127"/>
      <c r="B125" s="127"/>
      <c r="C125" s="128" t="s">
        <v>223</v>
      </c>
      <c r="D125" s="129">
        <f>D119</f>
        <v>109.98</v>
      </c>
    </row>
    <row r="126" ht="16.5" spans="1:4">
      <c r="A126" s="127"/>
      <c r="B126" s="127"/>
      <c r="C126" s="130" t="s">
        <v>204</v>
      </c>
      <c r="D126" s="131">
        <f>TRUNC((SUM(D121:D125)),2)</f>
        <v>6028.69</v>
      </c>
    </row>
    <row r="127" ht="15.75"/>
    <row r="128" spans="1:4">
      <c r="A128" s="98" t="s">
        <v>164</v>
      </c>
      <c r="B128" s="98"/>
      <c r="C128" s="98"/>
      <c r="D128" s="98"/>
    </row>
    <row r="129" ht="15.7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7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7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7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7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7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4285714285714" defaultRowHeight="15" outlineLevelCol="7"/>
  <cols>
    <col min="2" max="2" width="13.1619047619048" style="72" customWidth="1"/>
    <col min="3" max="3" width="39.3619047619048" customWidth="1"/>
    <col min="4" max="4" width="13.4571428571429" style="73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60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30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5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60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60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30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5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5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2023-11-24T13:54:28Z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